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90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<sst xmlns="http://schemas.openxmlformats.org/spreadsheetml/2006/main" count="52" uniqueCount="47">
  <si>
    <t>A</t>
  </si>
  <si>
    <t>A/2</t>
  </si>
  <si>
    <t>r'</t>
  </si>
  <si>
    <t>r</t>
  </si>
  <si>
    <t>h</t>
  </si>
  <si>
    <t>Ac</t>
  </si>
  <si>
    <t>A para 1st</t>
  </si>
  <si>
    <t>st</t>
  </si>
  <si>
    <t>lm</t>
  </si>
  <si>
    <t>mCd</t>
  </si>
  <si>
    <t>Fluxo Luminoso</t>
  </si>
  <si>
    <t>Iluminação</t>
  </si>
  <si>
    <t>lm/W</t>
  </si>
  <si>
    <t>I</t>
  </si>
  <si>
    <t>θ</t>
  </si>
  <si>
    <t>°</t>
  </si>
  <si>
    <t>α</t>
  </si>
  <si>
    <t>V</t>
  </si>
  <si>
    <t>mA</t>
  </si>
  <si>
    <t>Φ</t>
  </si>
  <si>
    <t>E</t>
  </si>
  <si>
    <t>ξ</t>
  </si>
  <si>
    <t>d</t>
  </si>
  <si>
    <t>m</t>
  </si>
  <si>
    <t>mW</t>
  </si>
  <si>
    <t>mili Candela</t>
  </si>
  <si>
    <t>metro</t>
  </si>
  <si>
    <t>Grau</t>
  </si>
  <si>
    <t>Volt</t>
  </si>
  <si>
    <t>mili Ampére</t>
  </si>
  <si>
    <t>Lúmen</t>
  </si>
  <si>
    <t>Lux</t>
  </si>
  <si>
    <t>lx</t>
  </si>
  <si>
    <t>Lúmen por Watt</t>
  </si>
  <si>
    <t>Intensidade Luminosa</t>
  </si>
  <si>
    <t>Ângulo de Abertura</t>
  </si>
  <si>
    <t>Ângulo de Incidência</t>
  </si>
  <si>
    <t>Distância de Iluminação</t>
  </si>
  <si>
    <t>Corrente de Trabalho</t>
  </si>
  <si>
    <t>Voltagem de Trabalho</t>
  </si>
  <si>
    <t>Eficiência Luminosa</t>
  </si>
  <si>
    <t>Grandeza</t>
  </si>
  <si>
    <t>Simbolo</t>
  </si>
  <si>
    <t>Valor</t>
  </si>
  <si>
    <t>Unidade</t>
  </si>
  <si>
    <r>
      <t>V</t>
    </r>
    <r>
      <rPr>
        <b/>
        <vertAlign val="subscript"/>
        <sz val="10"/>
        <rFont val="Arial"/>
        <family val="2"/>
      </rPr>
      <t>f</t>
    </r>
  </si>
  <si>
    <r>
      <t>I</t>
    </r>
    <r>
      <rPr>
        <b/>
        <vertAlign val="subscript"/>
        <sz val="10"/>
        <rFont val="Arial"/>
        <family val="2"/>
      </rPr>
      <t>f</t>
    </r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</si>
</sst>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vertAlign val="subscript"/>
      <sz val="10"/>
      <name val="Arial"/>
      <family val="2"/>
    </font>
    <font>
      <b/>
      <sz val="12"/>
      <name val="Arial"/>
      <family val="0"/>
    </font>
    <font>
      <sz val="10"/>
      <color indexed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2" borderId="0" xfId="0" applyFill="1" applyAlignment="1" applyProtection="1">
      <alignment horizontal="center" vertical="center" wrapText="1"/>
      <protection hidden="1"/>
    </xf>
    <xf numFmtId="0" fontId="7" fillId="2" borderId="0" xfId="0" applyFont="1" applyFill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horizontal="center" vertical="center" wrapText="1"/>
      <protection hidden="1"/>
    </xf>
    <xf numFmtId="0" fontId="0" fillId="2" borderId="2" xfId="0" applyFill="1" applyBorder="1" applyAlignment="1" applyProtection="1">
      <alignment horizontal="center" vertical="center" wrapText="1"/>
      <protection hidden="1"/>
    </xf>
    <xf numFmtId="0" fontId="0" fillId="2" borderId="3" xfId="0" applyFill="1" applyBorder="1" applyAlignment="1" applyProtection="1">
      <alignment horizontal="center" vertical="center" wrapText="1"/>
      <protection hidden="1"/>
    </xf>
    <xf numFmtId="0" fontId="0" fillId="2" borderId="4" xfId="0" applyFill="1" applyBorder="1" applyAlignment="1" applyProtection="1">
      <alignment horizontal="center" vertical="center" wrapText="1"/>
      <protection hidden="1"/>
    </xf>
    <xf numFmtId="0" fontId="2" fillId="3" borderId="5" xfId="0" applyFont="1" applyFill="1" applyBorder="1" applyAlignment="1" applyProtection="1">
      <alignment horizontal="center" vertical="center" wrapText="1"/>
      <protection hidden="1"/>
    </xf>
    <xf numFmtId="0" fontId="2" fillId="3" borderId="5" xfId="0" applyFont="1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 wrapText="1"/>
      <protection hidden="1"/>
    </xf>
    <xf numFmtId="180" fontId="7" fillId="2" borderId="0" xfId="0" applyNumberFormat="1" applyFont="1" applyFill="1" applyAlignment="1" applyProtection="1">
      <alignment horizontal="center" vertical="center" wrapText="1"/>
      <protection hidden="1"/>
    </xf>
    <xf numFmtId="0" fontId="0" fillId="4" borderId="2" xfId="0" applyFill="1" applyBorder="1" applyAlignment="1" applyProtection="1">
      <alignment horizontal="center" vertical="center" wrapText="1"/>
      <protection hidden="1"/>
    </xf>
    <xf numFmtId="0" fontId="0" fillId="4" borderId="7" xfId="0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0" fillId="4" borderId="8" xfId="0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0" fontId="0" fillId="0" borderId="4" xfId="0" applyFill="1" applyBorder="1" applyAlignment="1" applyProtection="1">
      <alignment horizontal="center" vertical="center" wrapText="1"/>
      <protection hidden="1"/>
    </xf>
    <xf numFmtId="2" fontId="2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vertical="center" wrapText="1"/>
      <protection hidden="1"/>
    </xf>
    <xf numFmtId="2" fontId="2" fillId="2" borderId="0" xfId="0" applyNumberFormat="1" applyFont="1" applyFill="1" applyBorder="1" applyAlignment="1" applyProtection="1">
      <alignment vertical="center" wrapText="1"/>
      <protection hidden="1"/>
    </xf>
    <xf numFmtId="0" fontId="0" fillId="4" borderId="9" xfId="0" applyFill="1" applyBorder="1" applyAlignment="1" applyProtection="1">
      <alignment horizontal="center" vertical="center" wrapText="1"/>
      <protection hidden="1"/>
    </xf>
    <xf numFmtId="0" fontId="0" fillId="2" borderId="10" xfId="0" applyFill="1" applyBorder="1" applyAlignment="1" applyProtection="1">
      <alignment horizontal="center" vertical="center" wrapText="1"/>
      <protection hidden="1"/>
    </xf>
    <xf numFmtId="0" fontId="0" fillId="2" borderId="9" xfId="0" applyFill="1" applyBorder="1" applyAlignment="1" applyProtection="1">
      <alignment horizontal="center" vertical="center" wrapText="1"/>
      <protection hidden="1"/>
    </xf>
    <xf numFmtId="0" fontId="0" fillId="2" borderId="11" xfId="0" applyFill="1" applyBorder="1" applyAlignment="1" applyProtection="1">
      <alignment horizontal="center" vertical="center" wrapText="1"/>
      <protection hidden="1"/>
    </xf>
    <xf numFmtId="0" fontId="2" fillId="4" borderId="12" xfId="0" applyFont="1" applyFill="1" applyBorder="1" applyAlignment="1" applyProtection="1">
      <alignment horizontal="center" vertical="center" wrapText="1"/>
      <protection hidden="1"/>
    </xf>
    <xf numFmtId="0" fontId="2" fillId="4" borderId="13" xfId="0" applyFont="1" applyFill="1" applyBorder="1" applyAlignment="1" applyProtection="1">
      <alignment horizontal="center" vertical="center" wrapText="1"/>
      <protection hidden="1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7" xfId="0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3" fillId="4" borderId="8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5" borderId="8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hidden="1"/>
    </xf>
    <xf numFmtId="0" fontId="2" fillId="4" borderId="2" xfId="0" applyFont="1" applyFill="1" applyBorder="1" applyAlignment="1" applyProtection="1">
      <alignment horizontal="center" vertical="center" wrapText="1"/>
      <protection hidden="1"/>
    </xf>
    <xf numFmtId="0" fontId="2" fillId="4" borderId="2" xfId="0" applyFont="1" applyFill="1" applyBorder="1" applyAlignment="1" applyProtection="1">
      <alignment horizontal="center" vertical="center" wrapText="1"/>
      <protection hidden="1"/>
    </xf>
    <xf numFmtId="0" fontId="4" fillId="4" borderId="8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2" fontId="2" fillId="5" borderId="8" xfId="0" applyNumberFormat="1" applyFont="1" applyFill="1" applyBorder="1" applyAlignment="1" applyProtection="1">
      <alignment horizontal="center" vertical="center" wrapText="1"/>
      <protection locked="0"/>
    </xf>
    <xf numFmtId="2" fontId="2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2" fillId="4" borderId="9" xfId="0" applyFont="1" applyFill="1" applyBorder="1" applyAlignment="1" applyProtection="1">
      <alignment horizontal="center" vertical="center" wrapText="1"/>
      <protection hidden="1"/>
    </xf>
    <xf numFmtId="2" fontId="2" fillId="4" borderId="8" xfId="0" applyNumberFormat="1" applyFont="1" applyFill="1" applyBorder="1" applyAlignment="1" applyProtection="1">
      <alignment horizontal="center" vertical="center" wrapText="1"/>
      <protection hidden="1"/>
    </xf>
    <xf numFmtId="2" fontId="2" fillId="4" borderId="7" xfId="0" applyNumberFormat="1" applyFont="1" applyFill="1" applyBorder="1" applyAlignment="1" applyProtection="1">
      <alignment horizontal="center" vertical="center" wrapText="1"/>
      <protection hidden="1"/>
    </xf>
    <xf numFmtId="2" fontId="2" fillId="4" borderId="9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14" xfId="0" applyFont="1" applyFill="1" applyBorder="1" applyAlignment="1" applyProtection="1">
      <alignment horizontal="center" vertical="center" wrapText="1"/>
      <protection hidden="1"/>
    </xf>
    <xf numFmtId="0" fontId="2" fillId="4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10" xfId="0" applyFont="1" applyFill="1" applyBorder="1" applyAlignment="1" applyProtection="1">
      <alignment horizontal="center" vertical="center" wrapText="1"/>
      <protection hidden="1"/>
    </xf>
    <xf numFmtId="0" fontId="2" fillId="3" borderId="16" xfId="0" applyFont="1" applyFill="1" applyBorder="1" applyAlignment="1" applyProtection="1">
      <alignment horizontal="left" vertical="center" wrapText="1"/>
      <protection hidden="1"/>
    </xf>
    <xf numFmtId="0" fontId="2" fillId="3" borderId="5" xfId="0" applyFont="1" applyFill="1" applyBorder="1" applyAlignment="1" applyProtection="1">
      <alignment horizontal="left" vertical="center" wrapText="1"/>
      <protection hidden="1"/>
    </xf>
    <xf numFmtId="0" fontId="2" fillId="3" borderId="5" xfId="0" applyFont="1" applyFill="1" applyBorder="1" applyAlignment="1" applyProtection="1">
      <alignment horizontal="center" vertical="center"/>
      <protection hidden="1"/>
    </xf>
    <xf numFmtId="0" fontId="2" fillId="3" borderId="17" xfId="0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85725</xdr:colOff>
      <xdr:row>1</xdr:row>
      <xdr:rowOff>28575</xdr:rowOff>
    </xdr:from>
    <xdr:to>
      <xdr:col>17</xdr:col>
      <xdr:colOff>952500</xdr:colOff>
      <xdr:row>26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00025"/>
          <a:ext cx="653415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0"/>
  <sheetViews>
    <sheetView tabSelected="1" workbookViewId="0" topLeftCell="A1">
      <selection activeCell="H10" sqref="H10:H11"/>
    </sheetView>
  </sheetViews>
  <sheetFormatPr defaultColWidth="9.140625" defaultRowHeight="12.75"/>
  <cols>
    <col min="1" max="1" width="9.140625" style="1" customWidth="1"/>
    <col min="2" max="2" width="2.28125" style="1" customWidth="1"/>
    <col min="3" max="3" width="6.421875" style="1" customWidth="1"/>
    <col min="4" max="4" width="5.421875" style="1" customWidth="1"/>
    <col min="5" max="5" width="2.28125" style="1" customWidth="1"/>
    <col min="6" max="6" width="5.140625" style="1" customWidth="1"/>
    <col min="7" max="7" width="4.140625" style="1" customWidth="1"/>
    <col min="8" max="8" width="11.00390625" style="1" customWidth="1"/>
    <col min="9" max="9" width="8.421875" style="1" customWidth="1"/>
    <col min="10" max="10" width="15.140625" style="1" customWidth="1"/>
    <col min="11" max="11" width="2.8515625" style="1" customWidth="1"/>
    <col min="12" max="12" width="20.421875" style="1" customWidth="1"/>
    <col min="13" max="13" width="13.00390625" style="1" customWidth="1"/>
    <col min="14" max="14" width="24.140625" style="1" customWidth="1"/>
    <col min="15" max="15" width="9.140625" style="1" customWidth="1"/>
    <col min="16" max="17" width="9.140625" style="2" customWidth="1"/>
    <col min="18" max="18" width="20.8515625" style="2" bestFit="1" customWidth="1"/>
    <col min="19" max="19" width="9.140625" style="2" customWidth="1"/>
    <col min="20" max="16384" width="9.140625" style="1" customWidth="1"/>
  </cols>
  <sheetData>
    <row r="1" ht="13.5" thickBot="1"/>
    <row r="2" spans="2:11" ht="13.5" thickBot="1">
      <c r="B2" s="3"/>
      <c r="C2" s="4"/>
      <c r="D2" s="4"/>
      <c r="E2" s="4"/>
      <c r="F2" s="4"/>
      <c r="G2" s="4"/>
      <c r="H2" s="4"/>
      <c r="I2" s="4"/>
      <c r="J2" s="4"/>
      <c r="K2" s="5"/>
    </row>
    <row r="3" spans="2:14" ht="12.75" customHeight="1" thickBot="1">
      <c r="B3" s="6"/>
      <c r="C3" s="56" t="s">
        <v>41</v>
      </c>
      <c r="D3" s="57"/>
      <c r="E3" s="7"/>
      <c r="F3" s="8" t="s">
        <v>42</v>
      </c>
      <c r="G3" s="7"/>
      <c r="H3" s="7" t="s">
        <v>43</v>
      </c>
      <c r="I3" s="58" t="s">
        <v>44</v>
      </c>
      <c r="J3" s="59"/>
      <c r="K3" s="9"/>
      <c r="M3" s="2" t="s">
        <v>3</v>
      </c>
      <c r="N3" s="10">
        <v>1</v>
      </c>
    </row>
    <row r="4" spans="2:14" ht="12.75">
      <c r="B4" s="6"/>
      <c r="C4" s="60" t="s">
        <v>34</v>
      </c>
      <c r="D4" s="41"/>
      <c r="E4" s="11"/>
      <c r="F4" s="40" t="s">
        <v>13</v>
      </c>
      <c r="G4" s="11"/>
      <c r="H4" s="30">
        <v>27000</v>
      </c>
      <c r="I4" s="41" t="s">
        <v>9</v>
      </c>
      <c r="J4" s="39" t="s">
        <v>25</v>
      </c>
      <c r="K4" s="9"/>
      <c r="M4" s="2" t="s">
        <v>1</v>
      </c>
      <c r="N4" s="10">
        <f>H7/2</f>
        <v>7.5</v>
      </c>
    </row>
    <row r="5" spans="2:14" ht="12.75">
      <c r="B5" s="6"/>
      <c r="C5" s="53"/>
      <c r="D5" s="35"/>
      <c r="E5" s="12"/>
      <c r="F5" s="37"/>
      <c r="G5" s="12"/>
      <c r="H5" s="31"/>
      <c r="I5" s="35"/>
      <c r="J5" s="29"/>
      <c r="K5" s="9"/>
      <c r="M5" s="2" t="s">
        <v>2</v>
      </c>
      <c r="N5" s="10">
        <f>N3*COS(N4*PI()/180)</f>
        <v>0.9914448613738104</v>
      </c>
    </row>
    <row r="6" spans="2:14" ht="12.75">
      <c r="B6" s="6"/>
      <c r="C6" s="13"/>
      <c r="D6" s="14"/>
      <c r="E6" s="15"/>
      <c r="F6" s="16"/>
      <c r="G6" s="15"/>
      <c r="H6" s="14"/>
      <c r="I6" s="14"/>
      <c r="J6" s="17"/>
      <c r="K6" s="9"/>
      <c r="M6" s="2" t="s">
        <v>4</v>
      </c>
      <c r="N6" s="10">
        <f>N3-N5</f>
        <v>0.008555138626189618</v>
      </c>
    </row>
    <row r="7" spans="2:14" ht="12.75">
      <c r="B7" s="6"/>
      <c r="C7" s="52" t="s">
        <v>35</v>
      </c>
      <c r="D7" s="34"/>
      <c r="E7" s="18"/>
      <c r="F7" s="36" t="s">
        <v>14</v>
      </c>
      <c r="G7" s="18"/>
      <c r="H7" s="38">
        <v>15</v>
      </c>
      <c r="I7" s="32" t="s">
        <v>15</v>
      </c>
      <c r="J7" s="28" t="s">
        <v>27</v>
      </c>
      <c r="K7" s="9"/>
      <c r="M7" s="2" t="s">
        <v>5</v>
      </c>
      <c r="N7" s="10">
        <f>2*PI()*N3*N6</f>
        <v>0.05375352131695916</v>
      </c>
    </row>
    <row r="8" spans="2:14" ht="12.75">
      <c r="B8" s="6"/>
      <c r="C8" s="53"/>
      <c r="D8" s="35"/>
      <c r="E8" s="12"/>
      <c r="F8" s="37"/>
      <c r="G8" s="12"/>
      <c r="H8" s="31"/>
      <c r="I8" s="33"/>
      <c r="J8" s="29"/>
      <c r="K8" s="9"/>
      <c r="M8" s="2" t="s">
        <v>6</v>
      </c>
      <c r="N8" s="10">
        <f>N3^2</f>
        <v>1</v>
      </c>
    </row>
    <row r="9" spans="2:14" ht="12.75">
      <c r="B9" s="6"/>
      <c r="C9" s="13"/>
      <c r="D9" s="14"/>
      <c r="E9" s="15"/>
      <c r="F9" s="16"/>
      <c r="G9" s="15"/>
      <c r="H9" s="14"/>
      <c r="I9" s="14"/>
      <c r="J9" s="17"/>
      <c r="K9" s="9"/>
      <c r="M9" s="2" t="s">
        <v>7</v>
      </c>
      <c r="N9" s="10">
        <f>N7/N8</f>
        <v>0.05375352131695916</v>
      </c>
    </row>
    <row r="10" spans="2:14" ht="12.75">
      <c r="B10" s="6"/>
      <c r="C10" s="52" t="s">
        <v>36</v>
      </c>
      <c r="D10" s="34"/>
      <c r="E10" s="18"/>
      <c r="F10" s="42" t="s">
        <v>16</v>
      </c>
      <c r="G10" s="18"/>
      <c r="H10" s="38">
        <v>90</v>
      </c>
      <c r="I10" s="32" t="s">
        <v>15</v>
      </c>
      <c r="J10" s="28" t="s">
        <v>27</v>
      </c>
      <c r="K10" s="9"/>
      <c r="M10" s="2" t="s">
        <v>8</v>
      </c>
      <c r="N10" s="10">
        <f>N9*(H4/1000)</f>
        <v>1.4513450755578974</v>
      </c>
    </row>
    <row r="11" spans="2:14" ht="12.75">
      <c r="B11" s="6"/>
      <c r="C11" s="53"/>
      <c r="D11" s="35"/>
      <c r="E11" s="12"/>
      <c r="F11" s="37"/>
      <c r="G11" s="12"/>
      <c r="H11" s="31"/>
      <c r="I11" s="33"/>
      <c r="J11" s="29"/>
      <c r="K11" s="9"/>
      <c r="M11" s="2"/>
      <c r="N11" s="2"/>
    </row>
    <row r="12" spans="2:14" ht="12.75">
      <c r="B12" s="6"/>
      <c r="C12" s="13"/>
      <c r="D12" s="14"/>
      <c r="E12" s="15"/>
      <c r="F12" s="16"/>
      <c r="G12" s="15"/>
      <c r="H12" s="14"/>
      <c r="I12" s="14"/>
      <c r="J12" s="17"/>
      <c r="K12" s="9"/>
      <c r="M12" s="2"/>
      <c r="N12" s="2"/>
    </row>
    <row r="13" spans="2:14" ht="12.75">
      <c r="B13" s="6"/>
      <c r="C13" s="52" t="s">
        <v>37</v>
      </c>
      <c r="D13" s="34"/>
      <c r="E13" s="18"/>
      <c r="F13" s="43" t="s">
        <v>22</v>
      </c>
      <c r="G13" s="18"/>
      <c r="H13" s="44">
        <v>10</v>
      </c>
      <c r="I13" s="34" t="s">
        <v>23</v>
      </c>
      <c r="J13" s="28" t="s">
        <v>26</v>
      </c>
      <c r="K13" s="9"/>
      <c r="M13" s="2"/>
      <c r="N13" s="2"/>
    </row>
    <row r="14" spans="2:14" ht="12.75">
      <c r="B14" s="6"/>
      <c r="C14" s="53"/>
      <c r="D14" s="35"/>
      <c r="E14" s="12"/>
      <c r="F14" s="37"/>
      <c r="G14" s="12"/>
      <c r="H14" s="45"/>
      <c r="I14" s="35"/>
      <c r="J14" s="29"/>
      <c r="K14" s="9"/>
      <c r="M14" s="2"/>
      <c r="N14" s="2"/>
    </row>
    <row r="15" spans="2:14" ht="12.75">
      <c r="B15" s="6"/>
      <c r="C15" s="19"/>
      <c r="D15" s="14"/>
      <c r="E15" s="15"/>
      <c r="F15" s="16"/>
      <c r="G15" s="15"/>
      <c r="H15" s="14"/>
      <c r="I15" s="14"/>
      <c r="J15" s="17"/>
      <c r="K15" s="9"/>
      <c r="M15" s="2"/>
      <c r="N15" s="2"/>
    </row>
    <row r="16" spans="2:14" ht="12.75">
      <c r="B16" s="6"/>
      <c r="C16" s="52" t="s">
        <v>39</v>
      </c>
      <c r="D16" s="34"/>
      <c r="E16" s="18"/>
      <c r="F16" s="43" t="s">
        <v>45</v>
      </c>
      <c r="G16" s="18"/>
      <c r="H16" s="44">
        <v>3</v>
      </c>
      <c r="I16" s="34" t="s">
        <v>17</v>
      </c>
      <c r="J16" s="28" t="s">
        <v>28</v>
      </c>
      <c r="K16" s="9"/>
      <c r="M16" s="2"/>
      <c r="N16" s="2"/>
    </row>
    <row r="17" spans="2:14" ht="12.75">
      <c r="B17" s="6"/>
      <c r="C17" s="53"/>
      <c r="D17" s="35"/>
      <c r="E17" s="12"/>
      <c r="F17" s="37"/>
      <c r="G17" s="12"/>
      <c r="H17" s="45"/>
      <c r="I17" s="35"/>
      <c r="J17" s="29"/>
      <c r="K17" s="9"/>
      <c r="M17" s="2"/>
      <c r="N17" s="2"/>
    </row>
    <row r="18" spans="2:14" ht="12.75">
      <c r="B18" s="20"/>
      <c r="C18" s="13"/>
      <c r="D18" s="14"/>
      <c r="E18" s="15"/>
      <c r="F18" s="16"/>
      <c r="G18" s="15"/>
      <c r="H18" s="14"/>
      <c r="I18" s="14"/>
      <c r="J18" s="17"/>
      <c r="K18" s="9"/>
      <c r="M18" s="2"/>
      <c r="N18" s="2"/>
    </row>
    <row r="19" spans="2:14" ht="12.75" customHeight="1">
      <c r="B19" s="6"/>
      <c r="C19" s="52" t="s">
        <v>38</v>
      </c>
      <c r="D19" s="34"/>
      <c r="E19" s="18"/>
      <c r="F19" s="43" t="s">
        <v>46</v>
      </c>
      <c r="G19" s="18"/>
      <c r="H19" s="38">
        <v>20</v>
      </c>
      <c r="I19" s="34" t="s">
        <v>18</v>
      </c>
      <c r="J19" s="28" t="s">
        <v>29</v>
      </c>
      <c r="K19" s="9"/>
      <c r="M19" s="2"/>
      <c r="N19" s="2"/>
    </row>
    <row r="20" spans="2:14" ht="12.75">
      <c r="B20" s="6"/>
      <c r="C20" s="53"/>
      <c r="D20" s="35"/>
      <c r="E20" s="12"/>
      <c r="F20" s="37"/>
      <c r="G20" s="12"/>
      <c r="H20" s="31"/>
      <c r="I20" s="35"/>
      <c r="J20" s="29"/>
      <c r="K20" s="9"/>
      <c r="M20" s="2" t="s">
        <v>3</v>
      </c>
      <c r="N20" s="2">
        <f>H13*(TAN(N4*PI()/180))</f>
        <v>1.3165249758739583</v>
      </c>
    </row>
    <row r="21" spans="2:14" ht="12.75">
      <c r="B21" s="6"/>
      <c r="C21" s="13"/>
      <c r="D21" s="14"/>
      <c r="E21" s="15"/>
      <c r="F21" s="16"/>
      <c r="G21" s="15"/>
      <c r="H21" s="14"/>
      <c r="I21" s="14"/>
      <c r="J21" s="17"/>
      <c r="K21" s="9"/>
      <c r="M21" s="2" t="s">
        <v>0</v>
      </c>
      <c r="N21" s="2">
        <f>PI()*(N20^2)</f>
        <v>5.445127805735707</v>
      </c>
    </row>
    <row r="22" spans="2:14" ht="12.75" customHeight="1">
      <c r="B22" s="6"/>
      <c r="C22" s="52" t="s">
        <v>10</v>
      </c>
      <c r="D22" s="34"/>
      <c r="E22" s="18"/>
      <c r="F22" s="42" t="s">
        <v>19</v>
      </c>
      <c r="G22" s="18"/>
      <c r="H22" s="49">
        <f>N10</f>
        <v>1.4513450755578974</v>
      </c>
      <c r="I22" s="34" t="s">
        <v>8</v>
      </c>
      <c r="J22" s="28" t="s">
        <v>30</v>
      </c>
      <c r="K22" s="9"/>
      <c r="M22" s="2" t="s">
        <v>20</v>
      </c>
      <c r="N22" s="2">
        <f>H22/N21*(SIN(H10*PI()/180))</f>
        <v>0.26654013043166797</v>
      </c>
    </row>
    <row r="23" spans="2:14" ht="12.75">
      <c r="B23" s="6"/>
      <c r="C23" s="53"/>
      <c r="D23" s="35"/>
      <c r="E23" s="12"/>
      <c r="F23" s="54"/>
      <c r="G23" s="12"/>
      <c r="H23" s="50"/>
      <c r="I23" s="35"/>
      <c r="J23" s="29"/>
      <c r="K23" s="9"/>
      <c r="M23" s="2"/>
      <c r="N23" s="2"/>
    </row>
    <row r="24" spans="2:14" ht="12.75">
      <c r="B24" s="6"/>
      <c r="C24" s="13"/>
      <c r="D24" s="14"/>
      <c r="E24" s="15"/>
      <c r="F24" s="16"/>
      <c r="G24" s="15"/>
      <c r="H24" s="21"/>
      <c r="I24" s="14"/>
      <c r="J24" s="17"/>
      <c r="K24" s="9"/>
      <c r="M24" s="2" t="s">
        <v>24</v>
      </c>
      <c r="N24" s="2">
        <f>H16*H19</f>
        <v>60</v>
      </c>
    </row>
    <row r="25" spans="2:14" ht="12.75">
      <c r="B25" s="6"/>
      <c r="C25" s="52" t="s">
        <v>11</v>
      </c>
      <c r="D25" s="34"/>
      <c r="E25" s="18"/>
      <c r="F25" s="43" t="s">
        <v>20</v>
      </c>
      <c r="G25" s="18"/>
      <c r="H25" s="49">
        <f>N22</f>
        <v>0.26654013043166797</v>
      </c>
      <c r="I25" s="34" t="s">
        <v>32</v>
      </c>
      <c r="J25" s="28" t="s">
        <v>31</v>
      </c>
      <c r="K25" s="9"/>
      <c r="M25" s="2"/>
      <c r="N25" s="2">
        <f>H22/(N24/1000)</f>
        <v>24.189084592631623</v>
      </c>
    </row>
    <row r="26" spans="2:11" ht="12.75">
      <c r="B26" s="6"/>
      <c r="C26" s="53"/>
      <c r="D26" s="35"/>
      <c r="E26" s="12"/>
      <c r="F26" s="37"/>
      <c r="G26" s="12"/>
      <c r="H26" s="50"/>
      <c r="I26" s="35"/>
      <c r="J26" s="29"/>
      <c r="K26" s="9"/>
    </row>
    <row r="27" spans="2:11" ht="12.75">
      <c r="B27" s="6"/>
      <c r="C27" s="13"/>
      <c r="D27" s="14"/>
      <c r="E27" s="15"/>
      <c r="F27" s="22"/>
      <c r="G27" s="15"/>
      <c r="H27" s="23"/>
      <c r="I27" s="14"/>
      <c r="J27" s="17"/>
      <c r="K27" s="9"/>
    </row>
    <row r="28" spans="2:11" ht="12.75">
      <c r="B28" s="6"/>
      <c r="C28" s="52" t="s">
        <v>40</v>
      </c>
      <c r="D28" s="34"/>
      <c r="E28" s="18"/>
      <c r="F28" s="42" t="s">
        <v>21</v>
      </c>
      <c r="G28" s="18"/>
      <c r="H28" s="49">
        <f>N25</f>
        <v>24.189084592631623</v>
      </c>
      <c r="I28" s="34" t="s">
        <v>12</v>
      </c>
      <c r="J28" s="28" t="s">
        <v>33</v>
      </c>
      <c r="K28" s="9"/>
    </row>
    <row r="29" spans="2:11" ht="13.5" thickBot="1">
      <c r="B29" s="6"/>
      <c r="C29" s="55"/>
      <c r="D29" s="48"/>
      <c r="E29" s="24"/>
      <c r="F29" s="47"/>
      <c r="G29" s="24"/>
      <c r="H29" s="51"/>
      <c r="I29" s="48"/>
      <c r="J29" s="46"/>
      <c r="K29" s="9"/>
    </row>
    <row r="30" spans="2:11" ht="13.5" thickBot="1">
      <c r="B30" s="25"/>
      <c r="C30" s="26"/>
      <c r="D30" s="26"/>
      <c r="E30" s="26"/>
      <c r="F30" s="26"/>
      <c r="G30" s="26"/>
      <c r="H30" s="26"/>
      <c r="I30" s="26"/>
      <c r="J30" s="26"/>
      <c r="K30" s="27"/>
    </row>
  </sheetData>
  <sheetProtection password="C535" sheet="1" objects="1" scenarios="1" selectLockedCells="1"/>
  <mergeCells count="47">
    <mergeCell ref="C28:D29"/>
    <mergeCell ref="C3:D3"/>
    <mergeCell ref="I3:J3"/>
    <mergeCell ref="C16:D17"/>
    <mergeCell ref="C19:D20"/>
    <mergeCell ref="C22:D23"/>
    <mergeCell ref="C25:D26"/>
    <mergeCell ref="C4:D5"/>
    <mergeCell ref="C7:D8"/>
    <mergeCell ref="C10:D11"/>
    <mergeCell ref="C13:D14"/>
    <mergeCell ref="J19:J20"/>
    <mergeCell ref="J22:J23"/>
    <mergeCell ref="J25:J26"/>
    <mergeCell ref="I19:I20"/>
    <mergeCell ref="I22:I23"/>
    <mergeCell ref="F22:F23"/>
    <mergeCell ref="H22:H23"/>
    <mergeCell ref="J28:J29"/>
    <mergeCell ref="F28:F29"/>
    <mergeCell ref="I28:I29"/>
    <mergeCell ref="H25:H26"/>
    <mergeCell ref="H28:H29"/>
    <mergeCell ref="F25:F26"/>
    <mergeCell ref="I25:I26"/>
    <mergeCell ref="F10:F11"/>
    <mergeCell ref="F16:F17"/>
    <mergeCell ref="F19:F20"/>
    <mergeCell ref="H10:H11"/>
    <mergeCell ref="H16:H17"/>
    <mergeCell ref="H19:H20"/>
    <mergeCell ref="F13:F14"/>
    <mergeCell ref="H13:H14"/>
    <mergeCell ref="F7:F8"/>
    <mergeCell ref="H7:H8"/>
    <mergeCell ref="J4:J5"/>
    <mergeCell ref="J7:J8"/>
    <mergeCell ref="F4:F5"/>
    <mergeCell ref="I4:I5"/>
    <mergeCell ref="I7:I8"/>
    <mergeCell ref="J10:J11"/>
    <mergeCell ref="J13:J14"/>
    <mergeCell ref="J16:J17"/>
    <mergeCell ref="H4:H5"/>
    <mergeCell ref="I10:I11"/>
    <mergeCell ref="I16:I17"/>
    <mergeCell ref="I13:I14"/>
  </mergeCells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Jefferson Cassu Manzano</dc:creator>
  <cp:keywords/>
  <dc:description/>
  <cp:lastModifiedBy>Jefferson Cassu Manzano</cp:lastModifiedBy>
  <dcterms:created xsi:type="dcterms:W3CDTF">2011-04-26T21:45:58Z</dcterms:created>
  <dcterms:modified xsi:type="dcterms:W3CDTF">2011-05-02T14:19:43Z</dcterms:modified>
  <cp:category/>
  <cp:version/>
  <cp:contentType/>
  <cp:contentStatus/>
</cp:coreProperties>
</file>